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renergi.sharepoint.com/sites/SamarbeteMiljMarknadProduktion/Delade dokument/General/Framtagna dokument Miljöcertifiering/BREEAM/"/>
    </mc:Choice>
  </mc:AlternateContent>
  <xr:revisionPtr revIDLastSave="5" documentId="13_ncr:1_{5464C069-52EA-4198-8AF5-4340F73031DB}" xr6:coauthVersionLast="47" xr6:coauthVersionMax="47" xr10:uidLastSave="{7D32A4B3-E39B-415A-9190-03F75EF027A7}"/>
  <workbookProtection workbookPassword="E58F" lockStructure="1"/>
  <bookViews>
    <workbookView xWindow="-108" yWindow="-108" windowWidth="23256" windowHeight="12456" tabRatio="708" xr2:uid="{00000000-000D-0000-FFFF-FFFF00000000}"/>
  </bookViews>
  <sheets>
    <sheet name="Pol01 Calculator" sheetId="11" r:id="rId1"/>
    <sheet name="Schedule of changes" sheetId="14" r:id="rId2"/>
  </sheets>
  <externalReferences>
    <externalReference r:id="rId3"/>
    <externalReference r:id="rId4"/>
  </externalReferences>
  <definedNames>
    <definedName name="LE45clearall" localSheetId="1">'[1]LE03&amp;LE04 Ecology Calculator 2'!$D$9:$D$47,'[1]LE03&amp;LE04 Ecology Calculator 2'!$F$9:$F$47,'[1]LE03&amp;LE04 Ecology Calculator 2'!$H$9:$H$47,'[1]LE03&amp;LE04 Ecology Calculator 2'!$K$9:$K$47</definedName>
    <definedName name="LE45clearall">'[2]LE03&amp;LE04 Ecology Calculator 2'!$E$9:$E$47,'[2]LE03&amp;LE04 Ecology Calculator 2'!$G$9:$G$47,'[2]LE03&amp;LE04 Ecology Calculator 2'!$I$9:$I$47,'[2]LE03&amp;LE04 Ecology Calculator 2'!$L$9:$L$47</definedName>
    <definedName name="LE4clearall" localSheetId="1">'[1]LE03 Ecology Calculator 1'!$D$8:$D$46,'[1]LE03 Ecology Calculator 1'!$H$8:$H$46,'[1]LE03 Ecology Calculator 1'!$K$8:$K$46</definedName>
    <definedName name="LE4clearall">'[2]LE03 Ecology Calculator 1'!$E$8:$E$46,'[2]LE03 Ecology Calculator 1'!$I$8:$I$46,'[2]LE03 Ecology Calculator 1'!$L$8:$L$46</definedName>
    <definedName name="_xlnm.Print_Area" localSheetId="0">'Pol01 Calculator'!$13:$13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1" l="1"/>
  <c r="O15" i="11"/>
  <c r="N16" i="11"/>
  <c r="P16" i="11" s="1"/>
  <c r="Q16" i="11" s="1"/>
  <c r="R16" i="11" s="1"/>
  <c r="O16" i="11"/>
  <c r="N17" i="11"/>
  <c r="O17" i="11"/>
  <c r="N18" i="11"/>
  <c r="P18" i="11" s="1"/>
  <c r="Q18" i="11" s="1"/>
  <c r="R18" i="11" s="1"/>
  <c r="O18" i="11"/>
  <c r="N19" i="11"/>
  <c r="P19" i="11" s="1"/>
  <c r="Q19" i="11" s="1"/>
  <c r="R19" i="11" s="1"/>
  <c r="O19" i="11"/>
  <c r="N20" i="11"/>
  <c r="O20" i="11"/>
  <c r="P20" i="11" s="1"/>
  <c r="Q20" i="11" s="1"/>
  <c r="R20" i="11" s="1"/>
  <c r="N21" i="11"/>
  <c r="P21" i="11" s="1"/>
  <c r="Q21" i="11" s="1"/>
  <c r="R21" i="11" s="1"/>
  <c r="O21" i="11"/>
  <c r="N22" i="11"/>
  <c r="O22" i="11"/>
  <c r="N23" i="11"/>
  <c r="O23" i="11"/>
  <c r="N24" i="11"/>
  <c r="O24" i="11"/>
  <c r="P22" i="11"/>
  <c r="Q22" i="11"/>
  <c r="R22" i="11" s="1"/>
  <c r="P17" i="11"/>
  <c r="Q17" i="11"/>
  <c r="R17" i="11"/>
  <c r="P15" i="11"/>
  <c r="Q15" i="11" s="1"/>
  <c r="R15" i="11" s="1"/>
  <c r="P24" i="11"/>
  <c r="Q24" i="11"/>
  <c r="R24" i="11" s="1"/>
  <c r="P23" i="11"/>
  <c r="Q23" i="11" s="1"/>
  <c r="R23" i="11" s="1"/>
  <c r="N25" i="11"/>
  <c r="N14" i="11"/>
  <c r="N13" i="11"/>
  <c r="O13" i="11"/>
  <c r="P13" i="11"/>
  <c r="Q13" i="11"/>
  <c r="R13" i="11" s="1"/>
  <c r="N12" i="11"/>
  <c r="O12" i="11"/>
  <c r="N11" i="11"/>
  <c r="N10" i="11"/>
  <c r="N9" i="11"/>
  <c r="N8" i="11"/>
  <c r="N7" i="11"/>
  <c r="N6" i="11"/>
  <c r="U6" i="11"/>
  <c r="B2" i="14"/>
  <c r="V7" i="11"/>
  <c r="V8" i="11"/>
  <c r="V9" i="11"/>
  <c r="V10" i="11"/>
  <c r="V11" i="11"/>
  <c r="V12" i="11"/>
  <c r="V13" i="11"/>
  <c r="V14" i="11"/>
  <c r="V25" i="11"/>
  <c r="V6" i="11"/>
  <c r="U7" i="11"/>
  <c r="U8" i="11"/>
  <c r="U9" i="11"/>
  <c r="U10" i="11"/>
  <c r="U11" i="11"/>
  <c r="U12" i="11"/>
  <c r="U13" i="11"/>
  <c r="U14" i="11"/>
  <c r="U25" i="11"/>
  <c r="E26" i="11"/>
  <c r="C28" i="11" s="1"/>
  <c r="O25" i="11"/>
  <c r="P25" i="11"/>
  <c r="Q25" i="11" s="1"/>
  <c r="R25" i="11" s="1"/>
  <c r="O14" i="11"/>
  <c r="P14" i="11"/>
  <c r="Q14" i="11" s="1"/>
  <c r="R14" i="11" s="1"/>
  <c r="O11" i="11"/>
  <c r="O10" i="11"/>
  <c r="O8" i="11"/>
  <c r="O9" i="11"/>
  <c r="O7" i="11"/>
  <c r="O6" i="11"/>
  <c r="P11" i="11" l="1"/>
  <c r="Q11" i="11" s="1"/>
  <c r="R11" i="11" s="1"/>
  <c r="P12" i="11"/>
  <c r="Q12" i="11" s="1"/>
  <c r="R12" i="11" s="1"/>
  <c r="U26" i="11"/>
  <c r="P6" i="11"/>
  <c r="Q6" i="11" s="1"/>
  <c r="R6" i="11" s="1"/>
  <c r="V26" i="11"/>
  <c r="E32" i="11" s="1"/>
  <c r="P10" i="11"/>
  <c r="Q10" i="11" s="1"/>
  <c r="R10" i="11" s="1"/>
  <c r="P9" i="11"/>
  <c r="Q9" i="11" s="1"/>
  <c r="R9" i="11" s="1"/>
  <c r="P7" i="11"/>
  <c r="Q7" i="11" s="1"/>
  <c r="R7" i="11" s="1"/>
  <c r="P8" i="11"/>
  <c r="Q8" i="11" s="1"/>
  <c r="R8" i="11" s="1"/>
  <c r="Q26" i="11" l="1"/>
  <c r="R26" i="11" s="1"/>
  <c r="C30" i="11" s="1"/>
  <c r="C3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Scudu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Where system specific data are not available use default values in table 54.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Where system specific data are not available use default data in table 55.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5%. If the system does not require an annual purge, zero should be used.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0.25.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1%.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95%.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<sst xmlns="http://schemas.openxmlformats.org/spreadsheetml/2006/main" count="45" uniqueCount="40">
  <si>
    <t>BREEAM International 2016 Pol 01 Impact of refrigerants calculator</t>
  </si>
  <si>
    <t>System Type/Name</t>
  </si>
  <si>
    <t>R-Number</t>
  </si>
  <si>
    <t>Refrigerant charge 
(kg per kiwi coolth capacity)</t>
  </si>
  <si>
    <t>System capacity (kW)</t>
  </si>
  <si>
    <t>Total refrigerant charge (kg)</t>
  </si>
  <si>
    <t>System operational life (yr)</t>
  </si>
  <si>
    <t>Refrigerant 
Global Warming Potential</t>
  </si>
  <si>
    <t xml:space="preserve">
Annual leakage rate
(% refrigerant charge)</t>
  </si>
  <si>
    <t>Annual purge release factor
(% refrigerant charge)</t>
  </si>
  <si>
    <t>Annual service release 
(% refrigerant charge)</t>
  </si>
  <si>
    <t>Probability factor for catastrophic failure (%)</t>
  </si>
  <si>
    <t>Refrigerant Recovery efficiency (%)</t>
  </si>
  <si>
    <t>Refrigerant loss (operational)</t>
  </si>
  <si>
    <t>Refrigerant loss (retirement)</t>
  </si>
  <si>
    <t>Total lifetime refrigerant loss (kg)</t>
  </si>
  <si>
    <r>
      <t>CO</t>
    </r>
    <r>
      <rPr>
        <vertAlign val="subscript"/>
        <sz val="10"/>
        <color indexed="9"/>
        <rFont val="Calibri"/>
        <family val="2"/>
      </rPr>
      <t>2</t>
    </r>
    <r>
      <rPr>
        <sz val="10"/>
        <color indexed="9"/>
        <rFont val="Calibri"/>
        <family val="2"/>
      </rPr>
      <t xml:space="preserve"> equivalent (kg)</t>
    </r>
  </si>
  <si>
    <r>
      <t>Direct Emissions Life Cycle kgCO</t>
    </r>
    <r>
      <rPr>
        <vertAlign val="subscript"/>
        <sz val="10"/>
        <color indexed="9"/>
        <rFont val="Calibri"/>
        <family val="2"/>
      </rPr>
      <t>2</t>
    </r>
    <r>
      <rPr>
        <sz val="10"/>
        <color indexed="9"/>
        <rFont val="Calibri"/>
        <family val="2"/>
      </rPr>
      <t>equiv/kW  coolth capacity</t>
    </r>
  </si>
  <si>
    <t>VP1-4</t>
  </si>
  <si>
    <t>R134a</t>
  </si>
  <si>
    <t>VKA1-2</t>
  </si>
  <si>
    <t>VKA11-15</t>
  </si>
  <si>
    <t>VKA21-22</t>
  </si>
  <si>
    <t>Frikyla</t>
  </si>
  <si>
    <t>Vatten</t>
  </si>
  <si>
    <t>VP5-9</t>
  </si>
  <si>
    <t>R1234ze</t>
  </si>
  <si>
    <t>Fjärrkylanläggning</t>
  </si>
  <si>
    <t>Total  system cooling/heating capacity</t>
  </si>
  <si>
    <t>kW</t>
  </si>
  <si>
    <r>
      <t>Total Direct Effect Life Cycle CO</t>
    </r>
    <r>
      <rPr>
        <vertAlign val="subscript"/>
        <sz val="11"/>
        <color indexed="9"/>
        <rFont val="Calibri"/>
        <family val="2"/>
      </rPr>
      <t>2e</t>
    </r>
    <r>
      <rPr>
        <sz val="11"/>
        <color indexed="9"/>
        <rFont val="Calibri"/>
        <family val="2"/>
      </rPr>
      <t xml:space="preserve"> emissions (DELC) </t>
    </r>
  </si>
  <si>
    <r>
      <t>kgCO</t>
    </r>
    <r>
      <rPr>
        <i/>
        <vertAlign val="subscript"/>
        <sz val="10"/>
        <color indexed="23"/>
        <rFont val="Calibri"/>
        <family val="2"/>
      </rPr>
      <t>2e</t>
    </r>
    <r>
      <rPr>
        <i/>
        <sz val="10"/>
        <color indexed="23"/>
        <rFont val="Calibri"/>
        <family val="2"/>
      </rPr>
      <t>/kW coolth capacity</t>
    </r>
  </si>
  <si>
    <t xml:space="preserve">Total Pol 01 credits achieved </t>
  </si>
  <si>
    <t>Current Version</t>
  </si>
  <si>
    <t>Release date</t>
  </si>
  <si>
    <t>Description of changes/additions to previous version resulting in current version</t>
  </si>
  <si>
    <t>New rows added</t>
  </si>
  <si>
    <t>Previous Versions</t>
  </si>
  <si>
    <t>Description of changes/additions</t>
  </si>
  <si>
    <t>BREEAM 2016 New Construction go live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</si>
</sst>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vertAlign val="subscript"/>
      <sz val="10"/>
      <color indexed="9"/>
      <name val="Calibri"/>
      <family val="2"/>
    </font>
    <font>
      <sz val="10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D6468"/>
        <bgColor indexed="64"/>
      </patternFill>
    </fill>
    <fill>
      <patternFill patternType="solid">
        <fgColor rgb="FF3D686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10" fillId="2" borderId="0" xfId="1" applyFont="1" applyFill="1"/>
    <xf numFmtId="0" fontId="10" fillId="3" borderId="0" xfId="1" applyFont="1" applyFill="1"/>
    <xf numFmtId="0" fontId="11" fillId="3" borderId="0" xfId="1" applyFont="1" applyFill="1"/>
    <xf numFmtId="14" fontId="11" fillId="3" borderId="1" xfId="1" applyNumberFormat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/>
    </xf>
    <xf numFmtId="0" fontId="11" fillId="3" borderId="0" xfId="1" applyFont="1" applyFill="1" applyAlignment="1">
      <alignment horizontal="left" vertical="top" wrapText="1"/>
    </xf>
    <xf numFmtId="0" fontId="12" fillId="3" borderId="0" xfId="1" applyFont="1" applyFill="1" applyAlignment="1" applyProtection="1">
      <alignment horizontal="left" vertical="center" wrapText="1"/>
      <protection hidden="1"/>
    </xf>
    <xf numFmtId="0" fontId="12" fillId="3" borderId="0" xfId="1" applyFont="1" applyFill="1" applyAlignment="1" applyProtection="1">
      <alignment horizontal="left" vertical="center"/>
      <protection hidden="1"/>
    </xf>
    <xf numFmtId="0" fontId="10" fillId="3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165" fontId="10" fillId="3" borderId="0" xfId="0" applyNumberFormat="1" applyFont="1" applyFill="1" applyAlignment="1" applyProtection="1">
      <alignment horizontal="center"/>
      <protection hidden="1"/>
    </xf>
    <xf numFmtId="2" fontId="10" fillId="3" borderId="0" xfId="2" applyNumberFormat="1" applyFont="1" applyFill="1" applyBorder="1" applyAlignment="1" applyProtection="1">
      <alignment horizontal="center"/>
      <protection hidden="1"/>
    </xf>
    <xf numFmtId="9" fontId="10" fillId="3" borderId="0" xfId="2" applyFont="1" applyFill="1" applyBorder="1" applyAlignment="1" applyProtection="1">
      <alignment horizontal="center"/>
      <protection hidden="1"/>
    </xf>
    <xf numFmtId="164" fontId="10" fillId="3" borderId="0" xfId="0" applyNumberFormat="1" applyFont="1" applyFill="1" applyAlignment="1" applyProtection="1">
      <alignment horizontal="center"/>
      <protection hidden="1"/>
    </xf>
    <xf numFmtId="164" fontId="13" fillId="3" borderId="0" xfId="0" applyNumberFormat="1" applyFont="1" applyFill="1" applyAlignment="1" applyProtection="1">
      <alignment horizontal="center"/>
      <protection hidden="1"/>
    </xf>
    <xf numFmtId="1" fontId="13" fillId="3" borderId="0" xfId="0" applyNumberFormat="1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" fontId="13" fillId="4" borderId="1" xfId="0" applyNumberFormat="1" applyFont="1" applyFill="1" applyBorder="1" applyAlignment="1" applyProtection="1">
      <alignment horizontal="center" vertical="center"/>
      <protection hidden="1"/>
    </xf>
    <xf numFmtId="10" fontId="10" fillId="3" borderId="1" xfId="2" applyNumberFormat="1" applyFont="1" applyFill="1" applyBorder="1" applyAlignment="1" applyProtection="1">
      <alignment horizontal="center" vertical="center"/>
      <protection locked="0"/>
    </xf>
    <xf numFmtId="2" fontId="13" fillId="4" borderId="1" xfId="0" applyNumberFormat="1" applyFont="1" applyFill="1" applyBorder="1" applyAlignment="1" applyProtection="1">
      <alignment horizontal="center" vertical="center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lef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2" fontId="10" fillId="4" borderId="1" xfId="0" applyNumberFormat="1" applyFont="1" applyFill="1" applyBorder="1" applyAlignment="1" applyProtection="1">
      <alignment horizontal="center" vertical="center"/>
      <protection hidden="1"/>
    </xf>
    <xf numFmtId="2" fontId="11" fillId="5" borderId="1" xfId="0" applyNumberFormat="1" applyFont="1" applyFill="1" applyBorder="1" applyAlignment="1" applyProtection="1">
      <alignment horizontal="center" vertical="center"/>
      <protection hidden="1"/>
    </xf>
    <xf numFmtId="10" fontId="10" fillId="3" borderId="1" xfId="0" applyNumberFormat="1" applyFont="1" applyFill="1" applyBorder="1" applyAlignment="1" applyProtection="1">
      <alignment horizontal="center" vertical="center"/>
      <protection hidden="1"/>
    </xf>
    <xf numFmtId="10" fontId="10" fillId="3" borderId="1" xfId="2" applyNumberFormat="1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Protection="1">
      <protection hidden="1"/>
    </xf>
    <xf numFmtId="0" fontId="10" fillId="6" borderId="0" xfId="0" applyFont="1" applyFill="1" applyAlignment="1" applyProtection="1">
      <alignment horizontal="center"/>
      <protection hidden="1"/>
    </xf>
    <xf numFmtId="2" fontId="11" fillId="3" borderId="1" xfId="1" applyNumberFormat="1" applyFont="1" applyFill="1" applyBorder="1" applyAlignment="1">
      <alignment horizontal="center"/>
    </xf>
    <xf numFmtId="0" fontId="11" fillId="3" borderId="0" xfId="1" applyFont="1" applyFill="1" applyAlignment="1">
      <alignment horizontal="center" vertical="top" wrapText="1"/>
    </xf>
    <xf numFmtId="0" fontId="15" fillId="3" borderId="0" xfId="0" applyFont="1" applyFill="1" applyAlignment="1" applyProtection="1">
      <alignment vertical="center" wrapText="1"/>
      <protection hidden="1"/>
    </xf>
    <xf numFmtId="1" fontId="10" fillId="3" borderId="0" xfId="0" applyNumberFormat="1" applyFont="1" applyFill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9" fontId="10" fillId="3" borderId="0" xfId="2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16" fillId="7" borderId="1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Alignment="1" applyProtection="1">
      <alignment horizontal="right" vertical="center"/>
      <protection hidden="1"/>
    </xf>
    <xf numFmtId="0" fontId="17" fillId="8" borderId="0" xfId="1" applyFont="1" applyFill="1" applyAlignment="1" applyProtection="1">
      <alignment horizontal="left" vertical="center"/>
      <protection hidden="1"/>
    </xf>
    <xf numFmtId="0" fontId="9" fillId="8" borderId="0" xfId="1" applyFont="1" applyFill="1" applyProtection="1">
      <protection hidden="1"/>
    </xf>
    <xf numFmtId="0" fontId="9" fillId="8" borderId="0" xfId="1" applyFont="1" applyFill="1" applyAlignment="1" applyProtection="1">
      <alignment horizontal="center"/>
      <protection hidden="1"/>
    </xf>
    <xf numFmtId="0" fontId="9" fillId="8" borderId="0" xfId="1" applyFont="1" applyFill="1"/>
    <xf numFmtId="0" fontId="9" fillId="7" borderId="1" xfId="0" applyFont="1" applyFill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7" fillId="7" borderId="0" xfId="0" applyFont="1" applyFill="1" applyAlignment="1" applyProtection="1">
      <alignment horizontal="left" vertical="center" wrapText="1"/>
      <protection hidden="1"/>
    </xf>
    <xf numFmtId="0" fontId="11" fillId="3" borderId="2" xfId="1" applyFont="1" applyFill="1" applyBorder="1" applyAlignment="1">
      <alignment horizontal="left" wrapText="1"/>
    </xf>
    <xf numFmtId="0" fontId="11" fillId="3" borderId="3" xfId="1" applyFont="1" applyFill="1" applyBorder="1" applyAlignment="1">
      <alignment horizontal="left" wrapText="1"/>
    </xf>
    <xf numFmtId="0" fontId="11" fillId="3" borderId="4" xfId="1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breeam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breeam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695325</xdr:colOff>
      <xdr:row>1</xdr:row>
      <xdr:rowOff>0</xdr:rowOff>
    </xdr:from>
    <xdr:to>
      <xdr:col>18</xdr:col>
      <xdr:colOff>9524</xdr:colOff>
      <xdr:row>3</xdr:row>
      <xdr:rowOff>9525</xdr:rowOff>
    </xdr:to>
    <xdr:pic>
      <xdr:nvPicPr>
        <xdr:cNvPr id="1057" name="Picture 21" descr="Breeam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161925"/>
          <a:ext cx="21335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1</xdr:row>
      <xdr:rowOff>0</xdr:rowOff>
    </xdr:from>
    <xdr:to>
      <xdr:col>14</xdr:col>
      <xdr:colOff>0</xdr:colOff>
      <xdr:row>2</xdr:row>
      <xdr:rowOff>0</xdr:rowOff>
    </xdr:to>
    <xdr:pic>
      <xdr:nvPicPr>
        <xdr:cNvPr id="2072" name="Picture 21" descr="Breeam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61925"/>
          <a:ext cx="2181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RE%20Global\Sustainability\8%20Projects\BREEAM%202011\4%20Systems\BREEAM%202011%20Calculator%20Tools\Alpha\LE04_LE05\BREEAM%202011_LE4_LE5_calculator_FINAL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RE%20Global\Sustainability\8%20Projects\BREEAM%202011\4%20Systems\BREEAM%202011%20Calculator%20Tools\Beta\LE04_LE05\LE4_and_LE5_calculator_2011_rev01b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03 Ecology Calculator 1"/>
      <sheetName val="LE03&amp;LE04 Ecology Calculator 2"/>
      <sheetName val="Schedule of changes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03 Ecology Calculator 1"/>
      <sheetName val="LE03&amp;LE04 Ecology Calculator 2"/>
      <sheetName val="Schedule of change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D46"/>
  <sheetViews>
    <sheetView tabSelected="1" zoomScale="70" zoomScaleNormal="70" workbookViewId="0">
      <pane ySplit="5" topLeftCell="A6" activePane="bottomLeft" state="frozen"/>
      <selection pane="bottomLeft" activeCell="R37" sqref="Q5:R37"/>
    </sheetView>
  </sheetViews>
  <sheetFormatPr defaultColWidth="0" defaultRowHeight="13.8" x14ac:dyDescent="0.3"/>
  <cols>
    <col min="1" max="1" width="3.44140625" style="9" customWidth="1"/>
    <col min="2" max="2" width="55.44140625" style="9" customWidth="1"/>
    <col min="3" max="3" width="17.109375" style="9" customWidth="1"/>
    <col min="4" max="4" width="16.44140625" style="9" hidden="1" customWidth="1"/>
    <col min="5" max="5" width="12.5546875" style="9" customWidth="1"/>
    <col min="6" max="7" width="12.44140625" style="9" customWidth="1"/>
    <col min="8" max="8" width="15.109375" style="9" customWidth="1"/>
    <col min="9" max="9" width="16.5546875" style="9" customWidth="1"/>
    <col min="10" max="12" width="16.109375" style="9" customWidth="1"/>
    <col min="13" max="13" width="12.88671875" style="9" customWidth="1"/>
    <col min="14" max="14" width="13.88671875" style="9" customWidth="1"/>
    <col min="15" max="15" width="13.44140625" style="9" customWidth="1"/>
    <col min="16" max="16" width="12.5546875" style="9" customWidth="1"/>
    <col min="17" max="17" width="12.88671875" style="9" customWidth="1"/>
    <col min="18" max="18" width="16.88671875" style="9" customWidth="1"/>
    <col min="19" max="19" width="5.88671875" style="9" customWidth="1"/>
    <col min="20" max="20" width="9.109375" style="9" customWidth="1"/>
    <col min="21" max="21" width="26.109375" style="9" hidden="1" customWidth="1"/>
    <col min="22" max="22" width="22.5546875" style="9" hidden="1" customWidth="1"/>
    <col min="23" max="24" width="16.5546875" style="9" customWidth="1"/>
    <col min="25" max="16384" width="9.109375" style="9" hidden="1"/>
  </cols>
  <sheetData>
    <row r="1" spans="1:30" x14ac:dyDescent="0.3">
      <c r="U1" s="37"/>
      <c r="V1" s="37"/>
    </row>
    <row r="2" spans="1:30" s="10" customFormat="1" ht="18" customHeight="1" x14ac:dyDescent="0.3">
      <c r="A2" s="9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1"/>
      <c r="T2" s="41"/>
      <c r="U2" s="37"/>
      <c r="V2" s="37"/>
      <c r="W2" s="9"/>
      <c r="X2" s="9"/>
    </row>
    <row r="3" spans="1:30" s="10" customFormat="1" ht="20.25" customHeight="1" x14ac:dyDescent="0.3">
      <c r="A3" s="9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41"/>
      <c r="T3" s="41"/>
      <c r="U3" s="37"/>
      <c r="V3" s="37"/>
      <c r="W3" s="9"/>
      <c r="X3" s="9"/>
    </row>
    <row r="4" spans="1:30" s="10" customFormat="1" ht="18.7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7"/>
      <c r="V4" s="37"/>
      <c r="W4" s="9"/>
      <c r="X4" s="9"/>
    </row>
    <row r="5" spans="1:30" s="10" customFormat="1" ht="55.5" customHeight="1" x14ac:dyDescent="0.3">
      <c r="A5" s="9"/>
      <c r="B5" s="52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12</v>
      </c>
      <c r="N5" s="46" t="s">
        <v>13</v>
      </c>
      <c r="O5" s="46" t="s">
        <v>14</v>
      </c>
      <c r="P5" s="46" t="s">
        <v>15</v>
      </c>
      <c r="Q5" s="46" t="s">
        <v>16</v>
      </c>
      <c r="R5" s="46" t="s">
        <v>17</v>
      </c>
      <c r="S5" s="9"/>
      <c r="T5" s="9"/>
      <c r="U5" s="37"/>
      <c r="V5" s="37"/>
      <c r="W5" s="9"/>
      <c r="X5" s="9"/>
    </row>
    <row r="6" spans="1:30" s="10" customFormat="1" ht="21" customHeight="1" x14ac:dyDescent="0.3">
      <c r="A6" s="9"/>
      <c r="B6" s="22" t="s">
        <v>18</v>
      </c>
      <c r="C6" s="21" t="s">
        <v>19</v>
      </c>
      <c r="D6" s="20"/>
      <c r="E6" s="27">
        <v>120000</v>
      </c>
      <c r="F6" s="27">
        <v>80930</v>
      </c>
      <c r="G6" s="53">
        <v>10</v>
      </c>
      <c r="H6" s="21">
        <v>1430</v>
      </c>
      <c r="I6" s="25">
        <v>1.00086494501421E-2</v>
      </c>
      <c r="J6" s="25">
        <v>0</v>
      </c>
      <c r="K6" s="25">
        <v>1E-3</v>
      </c>
      <c r="L6" s="25">
        <v>0</v>
      </c>
      <c r="M6" s="25">
        <v>0.98</v>
      </c>
      <c r="N6" s="33">
        <f t="shared" ref="N6:N25" si="0">(F6*G6*(I6+J6+K6+L6))</f>
        <v>8909.3000000000011</v>
      </c>
      <c r="O6" s="33">
        <f>F6*(1-M6)</f>
        <v>1618.6000000000015</v>
      </c>
      <c r="P6" s="33">
        <f>N6+O6</f>
        <v>10527.900000000003</v>
      </c>
      <c r="Q6" s="33">
        <f>P6*H6</f>
        <v>15054897.000000006</v>
      </c>
      <c r="R6" s="26">
        <f>IF(ISERROR(Q6/E6),"",Q6/E6)</f>
        <v>125.45747500000004</v>
      </c>
      <c r="S6" s="16"/>
      <c r="T6" s="42"/>
      <c r="U6" s="38">
        <f>IF(OR(H6="",H6&lt;=10),0,1)</f>
        <v>1</v>
      </c>
      <c r="V6" s="38">
        <f>IF(H6="",1,0)</f>
        <v>0</v>
      </c>
      <c r="W6" s="12"/>
      <c r="X6" s="12"/>
      <c r="Y6" s="11"/>
      <c r="Z6" s="11"/>
      <c r="AA6" s="11"/>
      <c r="AB6" s="11"/>
      <c r="AC6" s="11"/>
      <c r="AD6" s="11"/>
    </row>
    <row r="7" spans="1:30" s="11" customFormat="1" ht="21" customHeight="1" x14ac:dyDescent="0.3">
      <c r="A7" s="12"/>
      <c r="B7" s="22" t="s">
        <v>20</v>
      </c>
      <c r="C7" s="21" t="s">
        <v>19</v>
      </c>
      <c r="D7" s="20"/>
      <c r="E7" s="27">
        <v>10000</v>
      </c>
      <c r="F7" s="27">
        <v>2562</v>
      </c>
      <c r="G7" s="53">
        <v>10</v>
      </c>
      <c r="H7" s="21">
        <v>1430</v>
      </c>
      <c r="I7" s="25">
        <v>1.9702106140258156E-2</v>
      </c>
      <c r="J7" s="25">
        <v>0</v>
      </c>
      <c r="K7" s="25">
        <v>0</v>
      </c>
      <c r="L7" s="25">
        <v>0</v>
      </c>
      <c r="M7" s="25">
        <v>0.98</v>
      </c>
      <c r="N7" s="33">
        <f t="shared" si="0"/>
        <v>504.76795931341394</v>
      </c>
      <c r="O7" s="33">
        <f t="shared" ref="O7:O25" si="1">F7*(1-M7)</f>
        <v>51.240000000000045</v>
      </c>
      <c r="P7" s="33">
        <f t="shared" ref="P7:P25" si="2">N7+O7</f>
        <v>556.00795931341395</v>
      </c>
      <c r="Q7" s="33">
        <f t="shared" ref="Q7:Q25" si="3">P7*H7</f>
        <v>795091.38181818195</v>
      </c>
      <c r="R7" s="26">
        <f t="shared" ref="R7:R25" si="4">IF(ISERROR(Q7/E7),"",Q7/E7)</f>
        <v>79.509138181818201</v>
      </c>
      <c r="S7" s="16"/>
      <c r="T7" s="42"/>
      <c r="U7" s="38">
        <f t="shared" ref="U7:U25" si="5">IF(OR(H7="",H7&lt;=10),0,1)</f>
        <v>1</v>
      </c>
      <c r="V7" s="38">
        <f t="shared" ref="V7:V25" si="6">IF(H7="",1,0)</f>
        <v>0</v>
      </c>
      <c r="W7" s="12"/>
      <c r="X7" s="12"/>
    </row>
    <row r="8" spans="1:30" s="11" customFormat="1" ht="21" customHeight="1" x14ac:dyDescent="0.3">
      <c r="A8" s="12"/>
      <c r="B8" s="22" t="s">
        <v>21</v>
      </c>
      <c r="C8" s="21" t="s">
        <v>19</v>
      </c>
      <c r="D8" s="20"/>
      <c r="E8" s="27">
        <v>12500</v>
      </c>
      <c r="F8" s="27">
        <v>2614</v>
      </c>
      <c r="G8" s="53">
        <v>10</v>
      </c>
      <c r="H8" s="21">
        <v>1430</v>
      </c>
      <c r="I8" s="25">
        <v>0</v>
      </c>
      <c r="J8" s="25">
        <v>0</v>
      </c>
      <c r="K8" s="25">
        <v>0</v>
      </c>
      <c r="L8" s="25">
        <v>0</v>
      </c>
      <c r="M8" s="25">
        <v>0.98</v>
      </c>
      <c r="N8" s="33">
        <f t="shared" si="0"/>
        <v>0</v>
      </c>
      <c r="O8" s="33">
        <f t="shared" si="1"/>
        <v>52.280000000000044</v>
      </c>
      <c r="P8" s="33">
        <f t="shared" si="2"/>
        <v>52.280000000000044</v>
      </c>
      <c r="Q8" s="33">
        <f t="shared" si="3"/>
        <v>74760.400000000067</v>
      </c>
      <c r="R8" s="26">
        <f t="shared" si="4"/>
        <v>5.9808320000000057</v>
      </c>
      <c r="S8" s="16"/>
      <c r="T8" s="42"/>
      <c r="U8" s="38">
        <f t="shared" si="5"/>
        <v>1</v>
      </c>
      <c r="V8" s="38">
        <f t="shared" si="6"/>
        <v>0</v>
      </c>
      <c r="W8" s="12"/>
      <c r="X8" s="12"/>
    </row>
    <row r="9" spans="1:30" s="11" customFormat="1" ht="21" customHeight="1" x14ac:dyDescent="0.3">
      <c r="A9" s="12"/>
      <c r="B9" s="22" t="s">
        <v>22</v>
      </c>
      <c r="C9" s="21" t="s">
        <v>19</v>
      </c>
      <c r="D9" s="20"/>
      <c r="E9" s="27">
        <v>12000</v>
      </c>
      <c r="F9" s="27">
        <v>2870</v>
      </c>
      <c r="G9" s="53">
        <v>10</v>
      </c>
      <c r="H9" s="21">
        <v>1430</v>
      </c>
      <c r="I9" s="25">
        <v>5.131453911941717E-2</v>
      </c>
      <c r="J9" s="25">
        <v>0</v>
      </c>
      <c r="K9" s="25">
        <v>0</v>
      </c>
      <c r="L9" s="25">
        <v>0</v>
      </c>
      <c r="M9" s="25">
        <v>0.98</v>
      </c>
      <c r="N9" s="33">
        <f t="shared" si="0"/>
        <v>1472.7272727272727</v>
      </c>
      <c r="O9" s="33">
        <f t="shared" si="1"/>
        <v>57.400000000000048</v>
      </c>
      <c r="P9" s="33">
        <f t="shared" si="2"/>
        <v>1530.1272727272728</v>
      </c>
      <c r="Q9" s="33">
        <f t="shared" si="3"/>
        <v>2188082</v>
      </c>
      <c r="R9" s="26">
        <f t="shared" si="4"/>
        <v>182.34016666666668</v>
      </c>
      <c r="S9" s="16"/>
      <c r="T9" s="42"/>
      <c r="U9" s="38">
        <f t="shared" si="5"/>
        <v>1</v>
      </c>
      <c r="V9" s="38">
        <f t="shared" si="6"/>
        <v>0</v>
      </c>
      <c r="W9" s="12"/>
      <c r="X9" s="12"/>
    </row>
    <row r="10" spans="1:30" s="11" customFormat="1" ht="21" customHeight="1" x14ac:dyDescent="0.3">
      <c r="A10" s="12"/>
      <c r="B10" s="22" t="s">
        <v>23</v>
      </c>
      <c r="C10" s="21" t="s">
        <v>24</v>
      </c>
      <c r="D10" s="20"/>
      <c r="E10" s="27">
        <v>15000</v>
      </c>
      <c r="F10" s="27">
        <v>0</v>
      </c>
      <c r="G10" s="53">
        <v>10</v>
      </c>
      <c r="H10" s="21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0.98</v>
      </c>
      <c r="N10" s="33">
        <f t="shared" si="0"/>
        <v>0</v>
      </c>
      <c r="O10" s="33">
        <f t="shared" si="1"/>
        <v>0</v>
      </c>
      <c r="P10" s="33">
        <f t="shared" si="2"/>
        <v>0</v>
      </c>
      <c r="Q10" s="33">
        <f t="shared" si="3"/>
        <v>0</v>
      </c>
      <c r="R10" s="26">
        <f t="shared" si="4"/>
        <v>0</v>
      </c>
      <c r="S10" s="16"/>
      <c r="T10" s="42"/>
      <c r="U10" s="38">
        <f t="shared" si="5"/>
        <v>0</v>
      </c>
      <c r="V10" s="38">
        <f t="shared" si="6"/>
        <v>0</v>
      </c>
      <c r="W10" s="12"/>
      <c r="X10" s="12"/>
    </row>
    <row r="11" spans="1:30" s="11" customFormat="1" ht="21" customHeight="1" x14ac:dyDescent="0.3">
      <c r="A11" s="12"/>
      <c r="B11" s="22" t="s">
        <v>25</v>
      </c>
      <c r="C11" s="21" t="s">
        <v>26</v>
      </c>
      <c r="D11" s="20"/>
      <c r="E11" s="27">
        <v>7500</v>
      </c>
      <c r="F11" s="27">
        <v>1400</v>
      </c>
      <c r="G11" s="53">
        <v>10</v>
      </c>
      <c r="H11" s="21">
        <v>7</v>
      </c>
      <c r="I11" s="25">
        <v>0</v>
      </c>
      <c r="J11" s="25">
        <v>0</v>
      </c>
      <c r="K11" s="25">
        <v>0</v>
      </c>
      <c r="L11" s="25">
        <v>0.01</v>
      </c>
      <c r="M11" s="25">
        <v>0.98</v>
      </c>
      <c r="N11" s="33">
        <f t="shared" si="0"/>
        <v>140</v>
      </c>
      <c r="O11" s="33">
        <f>F11*(1-M11)</f>
        <v>28.000000000000025</v>
      </c>
      <c r="P11" s="33">
        <f>N11+O11</f>
        <v>168.00000000000003</v>
      </c>
      <c r="Q11" s="33">
        <f t="shared" si="3"/>
        <v>1176.0000000000002</v>
      </c>
      <c r="R11" s="26">
        <f t="shared" si="4"/>
        <v>0.15680000000000002</v>
      </c>
      <c r="S11" s="16"/>
      <c r="T11" s="42"/>
      <c r="U11" s="38">
        <f t="shared" si="5"/>
        <v>0</v>
      </c>
      <c r="V11" s="38">
        <f t="shared" si="6"/>
        <v>0</v>
      </c>
      <c r="W11" s="12"/>
      <c r="X11" s="12"/>
    </row>
    <row r="12" spans="1:30" s="11" customFormat="1" ht="21" customHeight="1" x14ac:dyDescent="0.3">
      <c r="A12" s="12"/>
      <c r="B12" s="22" t="s">
        <v>27</v>
      </c>
      <c r="C12" s="21" t="s">
        <v>24</v>
      </c>
      <c r="D12" s="20"/>
      <c r="E12" s="27">
        <v>20000</v>
      </c>
      <c r="F12" s="27">
        <v>0</v>
      </c>
      <c r="G12" s="53">
        <v>10</v>
      </c>
      <c r="H12" s="21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f t="shared" si="0"/>
        <v>0</v>
      </c>
      <c r="O12" s="33">
        <f>F12*(1-M12)</f>
        <v>0</v>
      </c>
      <c r="P12" s="33">
        <f>N12+O12</f>
        <v>0</v>
      </c>
      <c r="Q12" s="33">
        <f>P12*H12</f>
        <v>0</v>
      </c>
      <c r="R12" s="26">
        <f t="shared" si="4"/>
        <v>0</v>
      </c>
      <c r="S12" s="16"/>
      <c r="T12" s="42"/>
      <c r="U12" s="38">
        <f t="shared" si="5"/>
        <v>0</v>
      </c>
      <c r="V12" s="38">
        <f t="shared" si="6"/>
        <v>0</v>
      </c>
      <c r="W12" s="12"/>
      <c r="X12" s="12"/>
    </row>
    <row r="13" spans="1:30" s="11" customFormat="1" ht="21" customHeight="1" x14ac:dyDescent="0.3">
      <c r="A13" s="12"/>
      <c r="B13" s="22"/>
      <c r="C13" s="21"/>
      <c r="D13" s="20"/>
      <c r="E13" s="27"/>
      <c r="F13" s="27"/>
      <c r="G13" s="53"/>
      <c r="H13" s="21"/>
      <c r="I13" s="25"/>
      <c r="J13" s="25"/>
      <c r="K13" s="25"/>
      <c r="L13" s="25"/>
      <c r="M13" s="25"/>
      <c r="N13" s="33">
        <f t="shared" si="0"/>
        <v>0</v>
      </c>
      <c r="O13" s="33">
        <f t="shared" si="1"/>
        <v>0</v>
      </c>
      <c r="P13" s="33">
        <f t="shared" si="2"/>
        <v>0</v>
      </c>
      <c r="Q13" s="33">
        <f t="shared" si="3"/>
        <v>0</v>
      </c>
      <c r="R13" s="26" t="str">
        <f t="shared" si="4"/>
        <v/>
      </c>
      <c r="S13" s="16"/>
      <c r="T13" s="42"/>
      <c r="U13" s="38">
        <f t="shared" si="5"/>
        <v>0</v>
      </c>
      <c r="V13" s="38">
        <f t="shared" si="6"/>
        <v>1</v>
      </c>
      <c r="W13" s="12"/>
      <c r="X13" s="12"/>
    </row>
    <row r="14" spans="1:30" s="11" customFormat="1" ht="21" customHeight="1" x14ac:dyDescent="0.3">
      <c r="A14" s="12"/>
      <c r="B14" s="22"/>
      <c r="C14" s="21"/>
      <c r="D14" s="20"/>
      <c r="E14" s="27"/>
      <c r="F14" s="27"/>
      <c r="G14" s="53"/>
      <c r="H14" s="21"/>
      <c r="I14" s="25"/>
      <c r="J14" s="25"/>
      <c r="K14" s="25"/>
      <c r="L14" s="25"/>
      <c r="M14" s="25"/>
      <c r="N14" s="33">
        <f t="shared" si="0"/>
        <v>0</v>
      </c>
      <c r="O14" s="33">
        <f t="shared" si="1"/>
        <v>0</v>
      </c>
      <c r="P14" s="33">
        <f t="shared" si="2"/>
        <v>0</v>
      </c>
      <c r="Q14" s="33">
        <f t="shared" si="3"/>
        <v>0</v>
      </c>
      <c r="R14" s="26" t="str">
        <f t="shared" si="4"/>
        <v/>
      </c>
      <c r="S14" s="16"/>
      <c r="T14" s="42"/>
      <c r="U14" s="38">
        <f t="shared" si="5"/>
        <v>0</v>
      </c>
      <c r="V14" s="38">
        <f t="shared" si="6"/>
        <v>1</v>
      </c>
      <c r="W14" s="12"/>
      <c r="X14" s="12"/>
    </row>
    <row r="15" spans="1:30" s="11" customFormat="1" ht="21" customHeight="1" x14ac:dyDescent="0.3">
      <c r="A15" s="12"/>
      <c r="B15" s="22"/>
      <c r="C15" s="21"/>
      <c r="D15" s="20"/>
      <c r="E15" s="27"/>
      <c r="F15" s="27"/>
      <c r="G15" s="53"/>
      <c r="H15" s="21"/>
      <c r="I15" s="25"/>
      <c r="J15" s="25"/>
      <c r="K15" s="25"/>
      <c r="L15" s="25"/>
      <c r="M15" s="25"/>
      <c r="N15" s="33">
        <f t="shared" ref="N15:N24" si="7">(F15*G15*(I15+J15+K15+L15))</f>
        <v>0</v>
      </c>
      <c r="O15" s="33">
        <f t="shared" ref="O15:O24" si="8">F15*(1-M15)</f>
        <v>0</v>
      </c>
      <c r="P15" s="33">
        <f t="shared" ref="P15:P24" si="9">N15+O15</f>
        <v>0</v>
      </c>
      <c r="Q15" s="33">
        <f t="shared" si="3"/>
        <v>0</v>
      </c>
      <c r="R15" s="26" t="str">
        <f t="shared" si="4"/>
        <v/>
      </c>
      <c r="S15" s="16"/>
      <c r="T15" s="42"/>
      <c r="U15" s="38"/>
      <c r="V15" s="38"/>
      <c r="W15" s="12"/>
      <c r="X15" s="12"/>
    </row>
    <row r="16" spans="1:30" s="11" customFormat="1" ht="21" customHeight="1" x14ac:dyDescent="0.3">
      <c r="A16" s="12"/>
      <c r="B16" s="22"/>
      <c r="C16" s="21"/>
      <c r="D16" s="20"/>
      <c r="E16" s="27"/>
      <c r="F16" s="27"/>
      <c r="G16" s="53"/>
      <c r="H16" s="21"/>
      <c r="I16" s="25"/>
      <c r="J16" s="25"/>
      <c r="K16" s="25"/>
      <c r="L16" s="25"/>
      <c r="M16" s="25"/>
      <c r="N16" s="33">
        <f t="shared" si="7"/>
        <v>0</v>
      </c>
      <c r="O16" s="33">
        <f t="shared" si="8"/>
        <v>0</v>
      </c>
      <c r="P16" s="33">
        <f t="shared" si="9"/>
        <v>0</v>
      </c>
      <c r="Q16" s="33">
        <f t="shared" si="3"/>
        <v>0</v>
      </c>
      <c r="R16" s="26" t="str">
        <f t="shared" si="4"/>
        <v/>
      </c>
      <c r="S16" s="16"/>
      <c r="T16" s="42"/>
      <c r="U16" s="38"/>
      <c r="V16" s="38"/>
      <c r="W16" s="12"/>
      <c r="X16" s="12"/>
    </row>
    <row r="17" spans="1:24" s="11" customFormat="1" ht="21" customHeight="1" x14ac:dyDescent="0.3">
      <c r="A17" s="12"/>
      <c r="B17" s="22"/>
      <c r="C17" s="21"/>
      <c r="D17" s="20"/>
      <c r="E17" s="27"/>
      <c r="F17" s="27"/>
      <c r="G17" s="53"/>
      <c r="H17" s="21"/>
      <c r="I17" s="25"/>
      <c r="J17" s="25"/>
      <c r="K17" s="25"/>
      <c r="L17" s="25"/>
      <c r="M17" s="25"/>
      <c r="N17" s="33">
        <f t="shared" si="7"/>
        <v>0</v>
      </c>
      <c r="O17" s="33">
        <f t="shared" si="8"/>
        <v>0</v>
      </c>
      <c r="P17" s="33">
        <f t="shared" si="9"/>
        <v>0</v>
      </c>
      <c r="Q17" s="33">
        <f t="shared" si="3"/>
        <v>0</v>
      </c>
      <c r="R17" s="26" t="str">
        <f t="shared" si="4"/>
        <v/>
      </c>
      <c r="S17" s="16"/>
      <c r="T17" s="42"/>
      <c r="U17" s="38"/>
      <c r="V17" s="38"/>
      <c r="W17" s="12"/>
      <c r="X17" s="12"/>
    </row>
    <row r="18" spans="1:24" s="11" customFormat="1" ht="21" customHeight="1" x14ac:dyDescent="0.3">
      <c r="A18" s="12"/>
      <c r="B18" s="22"/>
      <c r="C18" s="21"/>
      <c r="D18" s="20"/>
      <c r="E18" s="27"/>
      <c r="F18" s="27"/>
      <c r="G18" s="53"/>
      <c r="H18" s="21"/>
      <c r="I18" s="25"/>
      <c r="J18" s="25"/>
      <c r="K18" s="25"/>
      <c r="L18" s="25"/>
      <c r="M18" s="25"/>
      <c r="N18" s="33">
        <f t="shared" si="7"/>
        <v>0</v>
      </c>
      <c r="O18" s="33">
        <f t="shared" si="8"/>
        <v>0</v>
      </c>
      <c r="P18" s="33">
        <f t="shared" si="9"/>
        <v>0</v>
      </c>
      <c r="Q18" s="33">
        <f t="shared" si="3"/>
        <v>0</v>
      </c>
      <c r="R18" s="26" t="str">
        <f t="shared" si="4"/>
        <v/>
      </c>
      <c r="S18" s="16"/>
      <c r="T18" s="42"/>
      <c r="U18" s="38"/>
      <c r="V18" s="38"/>
      <c r="W18" s="12"/>
      <c r="X18" s="12"/>
    </row>
    <row r="19" spans="1:24" s="11" customFormat="1" ht="21" customHeight="1" x14ac:dyDescent="0.3">
      <c r="A19" s="12"/>
      <c r="B19" s="22"/>
      <c r="C19" s="21"/>
      <c r="D19" s="20"/>
      <c r="E19" s="27"/>
      <c r="F19" s="27"/>
      <c r="G19" s="53"/>
      <c r="H19" s="21"/>
      <c r="I19" s="25"/>
      <c r="J19" s="25"/>
      <c r="K19" s="25"/>
      <c r="L19" s="25"/>
      <c r="M19" s="25"/>
      <c r="N19" s="33">
        <f t="shared" si="7"/>
        <v>0</v>
      </c>
      <c r="O19" s="33">
        <f t="shared" si="8"/>
        <v>0</v>
      </c>
      <c r="P19" s="33">
        <f t="shared" si="9"/>
        <v>0</v>
      </c>
      <c r="Q19" s="33">
        <f t="shared" si="3"/>
        <v>0</v>
      </c>
      <c r="R19" s="26" t="str">
        <f t="shared" si="4"/>
        <v/>
      </c>
      <c r="S19" s="16"/>
      <c r="T19" s="42"/>
      <c r="U19" s="38"/>
      <c r="V19" s="38"/>
      <c r="W19" s="12"/>
      <c r="X19" s="12"/>
    </row>
    <row r="20" spans="1:24" s="11" customFormat="1" ht="21" customHeight="1" x14ac:dyDescent="0.3">
      <c r="A20" s="12"/>
      <c r="B20" s="22"/>
      <c r="C20" s="21"/>
      <c r="D20" s="20"/>
      <c r="E20" s="27"/>
      <c r="F20" s="27"/>
      <c r="G20" s="53"/>
      <c r="H20" s="21"/>
      <c r="I20" s="25"/>
      <c r="J20" s="25"/>
      <c r="K20" s="25"/>
      <c r="L20" s="25"/>
      <c r="M20" s="25"/>
      <c r="N20" s="33">
        <f t="shared" si="7"/>
        <v>0</v>
      </c>
      <c r="O20" s="33">
        <f t="shared" si="8"/>
        <v>0</v>
      </c>
      <c r="P20" s="33">
        <f t="shared" si="9"/>
        <v>0</v>
      </c>
      <c r="Q20" s="33">
        <f t="shared" si="3"/>
        <v>0</v>
      </c>
      <c r="R20" s="26" t="str">
        <f t="shared" si="4"/>
        <v/>
      </c>
      <c r="S20" s="16"/>
      <c r="T20" s="42"/>
      <c r="U20" s="38"/>
      <c r="V20" s="38"/>
      <c r="W20" s="12"/>
      <c r="X20" s="12"/>
    </row>
    <row r="21" spans="1:24" s="11" customFormat="1" ht="21" customHeight="1" x14ac:dyDescent="0.3">
      <c r="A21" s="12"/>
      <c r="B21" s="22"/>
      <c r="C21" s="21"/>
      <c r="D21" s="20"/>
      <c r="E21" s="27"/>
      <c r="F21" s="27"/>
      <c r="G21" s="53"/>
      <c r="H21" s="21"/>
      <c r="I21" s="25"/>
      <c r="J21" s="25"/>
      <c r="K21" s="25"/>
      <c r="L21" s="25"/>
      <c r="M21" s="25"/>
      <c r="N21" s="33">
        <f t="shared" si="7"/>
        <v>0</v>
      </c>
      <c r="O21" s="33">
        <f t="shared" si="8"/>
        <v>0</v>
      </c>
      <c r="P21" s="33">
        <f t="shared" si="9"/>
        <v>0</v>
      </c>
      <c r="Q21" s="33">
        <f t="shared" si="3"/>
        <v>0</v>
      </c>
      <c r="R21" s="26" t="str">
        <f t="shared" si="4"/>
        <v/>
      </c>
      <c r="S21" s="16"/>
      <c r="T21" s="42"/>
      <c r="U21" s="38"/>
      <c r="V21" s="38"/>
      <c r="W21" s="12"/>
      <c r="X21" s="12"/>
    </row>
    <row r="22" spans="1:24" s="11" customFormat="1" ht="21" customHeight="1" x14ac:dyDescent="0.3">
      <c r="A22" s="12"/>
      <c r="B22" s="22"/>
      <c r="C22" s="21"/>
      <c r="D22" s="20"/>
      <c r="E22" s="27"/>
      <c r="F22" s="27"/>
      <c r="G22" s="53"/>
      <c r="H22" s="21"/>
      <c r="I22" s="25"/>
      <c r="J22" s="25"/>
      <c r="K22" s="25"/>
      <c r="L22" s="25"/>
      <c r="M22" s="25"/>
      <c r="N22" s="33">
        <f t="shared" si="7"/>
        <v>0</v>
      </c>
      <c r="O22" s="33">
        <f t="shared" si="8"/>
        <v>0</v>
      </c>
      <c r="P22" s="33">
        <f t="shared" si="9"/>
        <v>0</v>
      </c>
      <c r="Q22" s="33">
        <f t="shared" si="3"/>
        <v>0</v>
      </c>
      <c r="R22" s="26" t="str">
        <f t="shared" si="4"/>
        <v/>
      </c>
      <c r="S22" s="16"/>
      <c r="T22" s="42"/>
      <c r="U22" s="38"/>
      <c r="V22" s="38"/>
      <c r="W22" s="12"/>
      <c r="X22" s="12"/>
    </row>
    <row r="23" spans="1:24" s="11" customFormat="1" ht="21" customHeight="1" x14ac:dyDescent="0.3">
      <c r="A23" s="12"/>
      <c r="B23" s="22"/>
      <c r="C23" s="21"/>
      <c r="D23" s="20"/>
      <c r="E23" s="27"/>
      <c r="F23" s="27"/>
      <c r="G23" s="53"/>
      <c r="H23" s="21"/>
      <c r="I23" s="25"/>
      <c r="J23" s="25"/>
      <c r="K23" s="25"/>
      <c r="L23" s="25"/>
      <c r="M23" s="25"/>
      <c r="N23" s="33">
        <f t="shared" si="7"/>
        <v>0</v>
      </c>
      <c r="O23" s="33">
        <f t="shared" si="8"/>
        <v>0</v>
      </c>
      <c r="P23" s="33">
        <f t="shared" si="9"/>
        <v>0</v>
      </c>
      <c r="Q23" s="33">
        <f t="shared" si="3"/>
        <v>0</v>
      </c>
      <c r="R23" s="26" t="str">
        <f t="shared" si="4"/>
        <v/>
      </c>
      <c r="S23" s="16"/>
      <c r="T23" s="42"/>
      <c r="U23" s="38"/>
      <c r="V23" s="38"/>
      <c r="W23" s="12"/>
      <c r="X23" s="12"/>
    </row>
    <row r="24" spans="1:24" s="11" customFormat="1" ht="21" customHeight="1" x14ac:dyDescent="0.3">
      <c r="A24" s="12"/>
      <c r="B24" s="22"/>
      <c r="C24" s="21"/>
      <c r="D24" s="20"/>
      <c r="E24" s="27"/>
      <c r="F24" s="27"/>
      <c r="G24" s="53"/>
      <c r="H24" s="21"/>
      <c r="I24" s="25"/>
      <c r="J24" s="25"/>
      <c r="K24" s="25"/>
      <c r="L24" s="25"/>
      <c r="M24" s="25"/>
      <c r="N24" s="33">
        <f t="shared" si="7"/>
        <v>0</v>
      </c>
      <c r="O24" s="33">
        <f t="shared" si="8"/>
        <v>0</v>
      </c>
      <c r="P24" s="33">
        <f t="shared" si="9"/>
        <v>0</v>
      </c>
      <c r="Q24" s="33">
        <f t="shared" si="3"/>
        <v>0</v>
      </c>
      <c r="R24" s="26" t="str">
        <f t="shared" si="4"/>
        <v/>
      </c>
      <c r="S24" s="16"/>
      <c r="T24" s="42"/>
      <c r="U24" s="38"/>
      <c r="V24" s="38"/>
      <c r="W24" s="12"/>
      <c r="X24" s="12"/>
    </row>
    <row r="25" spans="1:24" s="11" customFormat="1" ht="21" customHeight="1" x14ac:dyDescent="0.3">
      <c r="A25" s="12"/>
      <c r="B25" s="22"/>
      <c r="C25" s="21"/>
      <c r="D25" s="20"/>
      <c r="E25" s="27"/>
      <c r="F25" s="27"/>
      <c r="G25" s="53"/>
      <c r="H25" s="21"/>
      <c r="I25" s="25"/>
      <c r="J25" s="25"/>
      <c r="K25" s="25"/>
      <c r="L25" s="25"/>
      <c r="M25" s="25"/>
      <c r="N25" s="33">
        <f t="shared" si="0"/>
        <v>0</v>
      </c>
      <c r="O25" s="33">
        <f t="shared" si="1"/>
        <v>0</v>
      </c>
      <c r="P25" s="33">
        <f t="shared" si="2"/>
        <v>0</v>
      </c>
      <c r="Q25" s="33">
        <f t="shared" si="3"/>
        <v>0</v>
      </c>
      <c r="R25" s="26" t="str">
        <f t="shared" si="4"/>
        <v/>
      </c>
      <c r="S25" s="16"/>
      <c r="T25" s="42"/>
      <c r="U25" s="38">
        <f t="shared" si="5"/>
        <v>0</v>
      </c>
      <c r="V25" s="38">
        <f t="shared" si="6"/>
        <v>1</v>
      </c>
      <c r="W25" s="12"/>
      <c r="X25" s="12"/>
    </row>
    <row r="26" spans="1:24" s="11" customFormat="1" ht="21" hidden="1" customHeight="1" x14ac:dyDescent="0.3">
      <c r="A26" s="12"/>
      <c r="B26" s="31"/>
      <c r="C26" s="31"/>
      <c r="D26" s="32"/>
      <c r="E26" s="31">
        <f>SUM(E6:E25)</f>
        <v>197000</v>
      </c>
      <c r="F26" s="31"/>
      <c r="G26" s="32"/>
      <c r="H26" s="31"/>
      <c r="I26" s="35"/>
      <c r="J26" s="35"/>
      <c r="K26" s="36"/>
      <c r="L26" s="36"/>
      <c r="M26" s="36"/>
      <c r="N26" s="23"/>
      <c r="O26" s="23"/>
      <c r="P26" s="23"/>
      <c r="Q26" s="24">
        <f>SUM(Q6:Q25)</f>
        <v>18114006.781818189</v>
      </c>
      <c r="R26" s="26">
        <f>IF(ISERROR(Q26/E26),"",Q26/E26)</f>
        <v>91.949273004153241</v>
      </c>
      <c r="S26" s="12"/>
      <c r="T26" s="12"/>
      <c r="U26" s="38">
        <f>SUM(U6:U25)</f>
        <v>4</v>
      </c>
      <c r="V26" s="38">
        <f>SUM(V6:V25)</f>
        <v>3</v>
      </c>
      <c r="W26" s="12"/>
      <c r="X26" s="12"/>
    </row>
    <row r="27" spans="1:24" s="12" customFormat="1" ht="22.5" customHeight="1" x14ac:dyDescent="0.3">
      <c r="J27" s="13"/>
      <c r="K27" s="14"/>
      <c r="L27" s="15"/>
      <c r="M27" s="15"/>
      <c r="N27" s="16"/>
      <c r="O27" s="16"/>
      <c r="P27" s="16"/>
      <c r="Q27" s="17"/>
      <c r="R27" s="18"/>
      <c r="U27" s="38"/>
      <c r="V27" s="38"/>
    </row>
    <row r="28" spans="1:24" s="12" customFormat="1" ht="24.9" customHeight="1" x14ac:dyDescent="0.3">
      <c r="B28" s="47" t="s">
        <v>28</v>
      </c>
      <c r="C28" s="34">
        <f>E26</f>
        <v>197000</v>
      </c>
      <c r="E28" s="30" t="s">
        <v>29</v>
      </c>
      <c r="J28" s="13"/>
      <c r="K28" s="14"/>
      <c r="L28" s="15"/>
      <c r="M28" s="15"/>
      <c r="N28" s="16"/>
      <c r="O28" s="16"/>
      <c r="P28" s="16"/>
      <c r="Q28" s="17"/>
      <c r="R28" s="18"/>
      <c r="U28" s="38"/>
      <c r="V28" s="38"/>
    </row>
    <row r="29" spans="1:24" s="12" customFormat="1" ht="15" customHeight="1" x14ac:dyDescent="0.3">
      <c r="J29" s="13"/>
      <c r="K29" s="14"/>
      <c r="L29" s="15"/>
      <c r="M29" s="15"/>
      <c r="N29" s="16"/>
      <c r="O29" s="16"/>
      <c r="P29" s="16"/>
      <c r="Q29" s="17"/>
      <c r="R29" s="18"/>
      <c r="U29" s="38"/>
      <c r="V29" s="38"/>
    </row>
    <row r="30" spans="1:24" s="11" customFormat="1" ht="24.9" customHeight="1" x14ac:dyDescent="0.3">
      <c r="A30" s="12"/>
      <c r="B30" s="47" t="s">
        <v>30</v>
      </c>
      <c r="C30" s="34">
        <f>R26</f>
        <v>91.949273004153241</v>
      </c>
      <c r="D30" s="12"/>
      <c r="E30" s="30" t="s">
        <v>31</v>
      </c>
      <c r="F30" s="12"/>
      <c r="G30" s="12"/>
      <c r="H30" s="12"/>
      <c r="I30" s="12"/>
      <c r="J30" s="13"/>
      <c r="K30" s="14"/>
      <c r="L30" s="15"/>
      <c r="M30" s="15"/>
      <c r="N30" s="16"/>
      <c r="O30" s="16"/>
      <c r="P30" s="16"/>
      <c r="Q30" s="17"/>
      <c r="R30" s="18"/>
      <c r="S30" s="12"/>
      <c r="T30" s="12"/>
      <c r="U30" s="38"/>
      <c r="V30" s="38"/>
      <c r="W30" s="12"/>
      <c r="X30" s="12"/>
    </row>
    <row r="31" spans="1:24" s="11" customFormat="1" ht="15" customHeight="1" x14ac:dyDescent="0.3">
      <c r="A31" s="12"/>
      <c r="B31" s="19"/>
      <c r="C31" s="28"/>
      <c r="D31" s="12"/>
      <c r="E31" s="12"/>
      <c r="F31" s="12"/>
      <c r="G31" s="12"/>
      <c r="H31" s="12"/>
      <c r="I31" s="12"/>
      <c r="J31" s="13"/>
      <c r="K31" s="14"/>
      <c r="L31" s="15"/>
      <c r="M31" s="15"/>
      <c r="N31" s="16"/>
      <c r="O31" s="16"/>
      <c r="P31" s="16"/>
      <c r="Q31" s="17"/>
      <c r="R31" s="18"/>
      <c r="S31" s="12"/>
      <c r="T31" s="12"/>
      <c r="U31" s="38"/>
      <c r="V31" s="38"/>
      <c r="W31" s="12"/>
      <c r="X31" s="12"/>
    </row>
    <row r="32" spans="1:24" s="11" customFormat="1" ht="24.9" customHeight="1" x14ac:dyDescent="0.3">
      <c r="A32" s="12"/>
      <c r="B32" s="47" t="s">
        <v>32</v>
      </c>
      <c r="C32" s="29">
        <f>IF(V26=10,"",IF(U26=0,2,IF(C30&lt;=100,2,IF(C30&lt;=1001,1,0))))</f>
        <v>2</v>
      </c>
      <c r="D32" s="12"/>
      <c r="E32" s="30" t="str">
        <f>IF(V26=10,"",IF(U26=0,"Two BREEAM credits are awarded where the Global Warming Potential of the refrigerants specified is 10 or less, regardless of the DELC level calculated.",""))</f>
        <v/>
      </c>
      <c r="F32" s="12"/>
      <c r="G32" s="12"/>
      <c r="H32" s="12"/>
      <c r="I32" s="12"/>
      <c r="J32" s="13"/>
      <c r="K32" s="14"/>
      <c r="L32" s="15"/>
      <c r="M32" s="15"/>
      <c r="N32" s="16"/>
      <c r="O32" s="16"/>
      <c r="P32" s="16"/>
      <c r="Q32" s="17"/>
      <c r="R32" s="18"/>
      <c r="S32" s="12"/>
      <c r="T32" s="12"/>
      <c r="U32" s="38"/>
      <c r="V32" s="38"/>
      <c r="W32" s="12"/>
      <c r="X32" s="12"/>
    </row>
    <row r="33" spans="4:22" s="12" customFormat="1" ht="19.5" customHeight="1" x14ac:dyDescent="0.3">
      <c r="J33" s="13"/>
      <c r="K33" s="14"/>
      <c r="L33" s="15"/>
      <c r="M33" s="15"/>
      <c r="N33" s="16"/>
      <c r="O33" s="16"/>
      <c r="P33" s="16"/>
      <c r="Q33" s="17"/>
      <c r="R33" s="18"/>
      <c r="U33" s="38"/>
      <c r="V33" s="38"/>
    </row>
    <row r="34" spans="4:22" s="12" customFormat="1" ht="19.5" customHeight="1" x14ac:dyDescent="0.3">
      <c r="K34" s="14"/>
      <c r="L34" s="15"/>
      <c r="M34" s="15"/>
      <c r="N34" s="16"/>
      <c r="O34" s="16"/>
      <c r="P34" s="16"/>
      <c r="Q34" s="17"/>
      <c r="R34" s="18"/>
    </row>
    <row r="35" spans="4:22" s="12" customFormat="1" ht="19.5" customHeight="1" x14ac:dyDescent="0.3">
      <c r="K35" s="14"/>
      <c r="L35" s="15"/>
      <c r="M35" s="15"/>
      <c r="N35" s="16"/>
      <c r="O35" s="16"/>
      <c r="P35" s="16"/>
      <c r="Q35" s="17"/>
      <c r="R35" s="18"/>
    </row>
    <row r="36" spans="4:22" s="12" customFormat="1" ht="19.5" customHeight="1" x14ac:dyDescent="0.3">
      <c r="J36" s="13"/>
      <c r="K36" s="14"/>
      <c r="L36" s="15"/>
      <c r="M36" s="15"/>
      <c r="N36" s="16"/>
      <c r="O36" s="16"/>
      <c r="P36" s="16"/>
      <c r="Q36" s="17"/>
      <c r="R36" s="18"/>
    </row>
    <row r="37" spans="4:22" s="12" customFormat="1" ht="19.5" customHeight="1" x14ac:dyDescent="0.3">
      <c r="J37" s="13"/>
      <c r="K37" s="14"/>
      <c r="L37" s="15"/>
      <c r="M37" s="15"/>
      <c r="N37" s="16"/>
      <c r="O37" s="16"/>
      <c r="P37" s="16"/>
      <c r="Q37" s="17"/>
      <c r="R37" s="18"/>
    </row>
    <row r="38" spans="4:22" s="12" customFormat="1" ht="19.5" customHeight="1" x14ac:dyDescent="0.3">
      <c r="J38" s="13"/>
      <c r="K38" s="14"/>
      <c r="L38" s="15"/>
      <c r="M38" s="15"/>
      <c r="N38" s="16"/>
      <c r="O38" s="16"/>
      <c r="P38" s="16"/>
      <c r="Q38" s="17"/>
      <c r="R38" s="18"/>
    </row>
    <row r="39" spans="4:22" x14ac:dyDescent="0.3">
      <c r="D39" s="43"/>
      <c r="K39" s="12"/>
    </row>
    <row r="43" spans="4:22" x14ac:dyDescent="0.3">
      <c r="D43" s="43"/>
      <c r="E43" s="44"/>
      <c r="J43" s="12"/>
    </row>
    <row r="44" spans="4:22" x14ac:dyDescent="0.3">
      <c r="D44" s="45"/>
    </row>
    <row r="45" spans="4:22" x14ac:dyDescent="0.3">
      <c r="D45" s="45"/>
    </row>
    <row r="46" spans="4:22" ht="9.75" customHeight="1" x14ac:dyDescent="0.3">
      <c r="D46" s="45"/>
    </row>
  </sheetData>
  <sheetProtection password="AABD" sheet="1" objects="1" scenarios="1"/>
  <mergeCells count="1">
    <mergeCell ref="B2:R3"/>
  </mergeCells>
  <pageMargins left="0.75" right="0.75" top="1" bottom="1" header="0.5" footer="0.5"/>
  <pageSetup paperSize="9" scale="40" fitToHeight="0" orientation="landscape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O12"/>
  <sheetViews>
    <sheetView zoomScaleNormal="100" workbookViewId="0">
      <pane ySplit="4" topLeftCell="A5" activePane="bottomLeft" state="frozen"/>
      <selection pane="bottomLeft" activeCell="F6" sqref="F6:N6"/>
    </sheetView>
  </sheetViews>
  <sheetFormatPr defaultColWidth="9.109375" defaultRowHeight="13.8" x14ac:dyDescent="0.3"/>
  <cols>
    <col min="1" max="1" width="4.44140625" style="2" customWidth="1"/>
    <col min="2" max="2" width="17.44140625" style="1" customWidth="1"/>
    <col min="3" max="3" width="1.5546875" style="1" customWidth="1"/>
    <col min="4" max="4" width="14.109375" style="1" customWidth="1"/>
    <col min="5" max="5" width="2.5546875" style="1" customWidth="1"/>
    <col min="6" max="7" width="11.44140625" style="1" customWidth="1"/>
    <col min="8" max="8" width="12.44140625" style="1" customWidth="1"/>
    <col min="9" max="13" width="11.44140625" style="1" customWidth="1"/>
    <col min="14" max="15" width="5.5546875" style="2" customWidth="1"/>
    <col min="16" max="16384" width="9.109375" style="1"/>
  </cols>
  <sheetData>
    <row r="2" spans="1:15" ht="39.9" customHeight="1" x14ac:dyDescent="0.3">
      <c r="A2" s="1"/>
      <c r="B2" s="48" t="str">
        <f>'Pol01 Calculator'!B2:R3</f>
        <v>BREEAM International 2016 Pol 01 Impact of refrigerants calculator</v>
      </c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"/>
    </row>
    <row r="3" spans="1:15" ht="14.4" x14ac:dyDescent="0.3">
      <c r="A3" s="1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14.4" x14ac:dyDescent="0.3">
      <c r="A4" s="1"/>
      <c r="B4" s="50" t="s">
        <v>33</v>
      </c>
      <c r="C4" s="5"/>
      <c r="D4" s="50" t="s">
        <v>34</v>
      </c>
      <c r="E4" s="3"/>
      <c r="F4" s="49" t="s">
        <v>35</v>
      </c>
      <c r="G4" s="51"/>
      <c r="H4" s="51"/>
      <c r="I4" s="51"/>
      <c r="J4" s="51"/>
      <c r="K4" s="51"/>
      <c r="L4" s="51"/>
      <c r="M4" s="51"/>
      <c r="N4" s="51"/>
      <c r="O4" s="1"/>
    </row>
    <row r="5" spans="1:15" ht="4.5" customHeigh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 ht="15" customHeight="1" x14ac:dyDescent="0.3">
      <c r="A6" s="1"/>
      <c r="B6" s="39">
        <v>1.1000000000000001</v>
      </c>
      <c r="C6" s="3"/>
      <c r="D6" s="4">
        <v>43012</v>
      </c>
      <c r="E6" s="3"/>
      <c r="F6" s="55" t="s">
        <v>36</v>
      </c>
      <c r="G6" s="56"/>
      <c r="H6" s="56"/>
      <c r="I6" s="56"/>
      <c r="J6" s="56"/>
      <c r="K6" s="56"/>
      <c r="L6" s="56"/>
      <c r="M6" s="56"/>
      <c r="N6" s="57"/>
      <c r="O6" s="1"/>
    </row>
    <row r="7" spans="1:15" ht="5.25" customHeight="1" x14ac:dyDescent="0.3">
      <c r="A7" s="1"/>
      <c r="B7" s="3"/>
      <c r="C7" s="3"/>
      <c r="D7" s="3"/>
      <c r="E7" s="3"/>
      <c r="F7" s="40"/>
      <c r="G7" s="40"/>
      <c r="H7" s="40"/>
      <c r="I7" s="40"/>
      <c r="J7" s="40"/>
      <c r="K7" s="40"/>
      <c r="L7" s="40"/>
      <c r="M7" s="40"/>
      <c r="N7" s="40"/>
      <c r="O7" s="1"/>
    </row>
    <row r="8" spans="1:15" ht="14.4" x14ac:dyDescent="0.3">
      <c r="A8" s="1"/>
      <c r="B8" s="50" t="s">
        <v>37</v>
      </c>
      <c r="C8" s="5"/>
      <c r="D8" s="50" t="s">
        <v>34</v>
      </c>
      <c r="E8" s="3"/>
      <c r="F8" s="49" t="s">
        <v>38</v>
      </c>
      <c r="G8" s="51"/>
      <c r="H8" s="51"/>
      <c r="I8" s="51"/>
      <c r="J8" s="51"/>
      <c r="K8" s="51"/>
      <c r="L8" s="51"/>
      <c r="M8" s="51"/>
      <c r="N8" s="51"/>
      <c r="O8" s="1"/>
    </row>
    <row r="9" spans="1:15" ht="5.25" customHeight="1" x14ac:dyDescent="0.3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</row>
    <row r="10" spans="1:15" ht="17.25" customHeight="1" x14ac:dyDescent="0.3">
      <c r="A10" s="1"/>
      <c r="B10" s="39">
        <v>1</v>
      </c>
      <c r="C10" s="3"/>
      <c r="D10" s="4">
        <v>42450</v>
      </c>
      <c r="E10" s="3"/>
      <c r="F10" s="55" t="s">
        <v>39</v>
      </c>
      <c r="G10" s="56"/>
      <c r="H10" s="56"/>
      <c r="I10" s="56"/>
      <c r="J10" s="56"/>
      <c r="K10" s="56"/>
      <c r="L10" s="56"/>
      <c r="M10" s="56"/>
      <c r="N10" s="57"/>
      <c r="O10" s="1"/>
    </row>
    <row r="11" spans="1:15" ht="3" customHeight="1" x14ac:dyDescent="0.3">
      <c r="A11" s="1"/>
      <c r="B11" s="3"/>
      <c r="C11" s="3"/>
      <c r="D11" s="3"/>
      <c r="E11" s="3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x14ac:dyDescent="0.3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1"/>
    </row>
  </sheetData>
  <sheetProtection password="AABD" sheet="1" objects="1" scenarios="1"/>
  <mergeCells count="2">
    <mergeCell ref="F10:N10"/>
    <mergeCell ref="F6:N6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6DC1D931460D4D997DD3F76A4A9911" ma:contentTypeVersion="4" ma:contentTypeDescription="Skapa ett nytt dokument." ma:contentTypeScope="" ma:versionID="e711a0b0075eafdfc80fd4afc85f7d6a">
  <xsd:schema xmlns:xsd="http://www.w3.org/2001/XMLSchema" xmlns:xs="http://www.w3.org/2001/XMLSchema" xmlns:p="http://schemas.microsoft.com/office/2006/metadata/properties" xmlns:ns2="d276a8f7-9295-4670-9c32-c4f702119e98" targetNamespace="http://schemas.microsoft.com/office/2006/metadata/properties" ma:root="true" ma:fieldsID="39abefefe8a5316501c89c10a3579f80" ns2:_="">
    <xsd:import namespace="d276a8f7-9295-4670-9c32-c4f702119e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6a8f7-9295-4670-9c32-c4f702119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0C3F42-5769-4682-B195-BE599F871B9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d276a8f7-9295-4670-9c32-c4f702119e98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74F2E1-1581-4C7D-A1C9-0F67B82182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597714-E3CB-446E-9A19-264A387B9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6a8f7-9295-4670-9c32-c4f702119e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Pol01 Calculator</vt:lpstr>
      <vt:lpstr>Schedule of changes</vt:lpstr>
      <vt:lpstr>'Pol01 Calculator'!Utskriftsområde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Heap</dc:creator>
  <cp:keywords/>
  <dc:description/>
  <cp:lastModifiedBy>Sonya Trad</cp:lastModifiedBy>
  <cp:revision/>
  <cp:lastPrinted>2022-07-11T10:37:52Z</cp:lastPrinted>
  <dcterms:created xsi:type="dcterms:W3CDTF">2006-04-05T09:38:32Z</dcterms:created>
  <dcterms:modified xsi:type="dcterms:W3CDTF">2022-07-11T10:41:20Z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0x010100FD6DC1D931460D4D997DD3F76A4A9911</vt:lpwstr>
  </property>
  <property fmtid="{D5CDD505-2E9C-101B-9397-08002B2CF9AE}" pid="3" name="TemplateUrl">
    <vt:lpwstr/>
  </property>
  <property fmtid="{D5CDD505-2E9C-101B-9397-08002B2CF9AE}" pid="4" name="Order">
    <vt:r8>5500</vt:r8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AuthorIds_UIVersion_512">
    <vt:lpwstr>86</vt:lpwstr>
  </property>
</Properties>
</file>